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1075" windowHeight="825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Лист1!$A$1:$M$11</definedName>
  </definedNames>
  <calcPr calcId="145621"/>
</workbook>
</file>

<file path=xl/calcChain.xml><?xml version="1.0" encoding="utf-8"?>
<calcChain xmlns="http://schemas.openxmlformats.org/spreadsheetml/2006/main">
  <c r="G3" i="1" l="1"/>
  <c r="G2" i="1"/>
  <c r="C8" i="1" s="1"/>
  <c r="C9" i="1"/>
  <c r="F3" i="1"/>
  <c r="F2" i="1"/>
  <c r="E2" i="1"/>
  <c r="E3" i="1"/>
  <c r="L3" i="1"/>
  <c r="L4" i="1" s="1"/>
  <c r="L2" i="1"/>
  <c r="I4" i="1"/>
  <c r="J4" i="1"/>
  <c r="K4" i="1"/>
  <c r="M4" i="1"/>
  <c r="C4" i="1"/>
  <c r="H4" i="1"/>
  <c r="D4" i="1"/>
  <c r="F4" i="1" l="1"/>
  <c r="G4" i="1"/>
  <c r="C10" i="1"/>
  <c r="E4" i="1"/>
</calcChain>
</file>

<file path=xl/sharedStrings.xml><?xml version="1.0" encoding="utf-8"?>
<sst xmlns="http://schemas.openxmlformats.org/spreadsheetml/2006/main" count="28" uniqueCount="21">
  <si>
    <t>Дизель</t>
  </si>
  <si>
    <t>Бензин</t>
  </si>
  <si>
    <t>Тип двигателя</t>
  </si>
  <si>
    <t>Расход на 100км</t>
  </si>
  <si>
    <t>Стоимость топлива за 1 литр</t>
  </si>
  <si>
    <t>Стоимость 100 км пробега</t>
  </si>
  <si>
    <t>Стоимость ТО 15000 км пробега</t>
  </si>
  <si>
    <t>Разница</t>
  </si>
  <si>
    <t>Стоимость АВТО</t>
  </si>
  <si>
    <t>Марка</t>
  </si>
  <si>
    <t>3,2 DI-D</t>
  </si>
  <si>
    <t>3,0</t>
  </si>
  <si>
    <t>Стоимость ТО 30000 км пробега</t>
  </si>
  <si>
    <t>Стоимость ТО 45000 км пробега</t>
  </si>
  <si>
    <t>Стоимость ТО 60000 км пробега</t>
  </si>
  <si>
    <t>Стоимость топлива на 60000 км пробега</t>
  </si>
  <si>
    <t>Заключение</t>
  </si>
  <si>
    <t>Окупаемость Дизельного авто по сравнению с бензиновым вариантом не окупиться в ближайшие 4-5 лет (средний пробег в год 30000 км)</t>
  </si>
  <si>
    <t>Затраты на покупку авто+Топливо 60000км+ТО 60000км</t>
  </si>
  <si>
    <t>Стоимость топлива 15000 км пробега</t>
  </si>
  <si>
    <t>Итого стоимость всех ТО (ближайших)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</si>
</sst>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4" fontId="0" fillId="0" borderId="0" xfId="0" applyNumberForma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 wrapText="1"/>
    </xf>
    <xf numFmtId="0" fontId="3" fillId="2" borderId="1" xfId="1" applyFont="1" applyBorder="1" applyAlignment="1">
      <alignment horizontal="center" vertical="center" wrapText="1"/>
    </xf>
    <xf numFmtId="4" fontId="3" fillId="2" borderId="1" xfId="1" applyNumberFormat="1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" fontId="0" fillId="3" borderId="1" xfId="0" applyNumberFormat="1" applyFill="1" applyBorder="1" applyAlignment="1">
      <alignment horizontal="center" vertical="center" wrapText="1"/>
    </xf>
    <xf numFmtId="4" fontId="0" fillId="4" borderId="1" xfId="0" applyNumberForma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4" fontId="0" fillId="3" borderId="0" xfId="0" applyNumberFormat="1" applyFill="1" applyBorder="1" applyAlignment="1">
      <alignment horizontal="center" vertical="center" wrapText="1"/>
    </xf>
    <xf numFmtId="4" fontId="0" fillId="4" borderId="0" xfId="0" applyNumberForma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2">
    <cellStyle name="Обычный" xfId="0" builtinId="0"/>
    <cellStyle name="Плохой" xfId="1" builtinId="2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view="pageBreakPreview" zoomScale="145" zoomScaleNormal="100" zoomScaleSheetLayoutView="145" workbookViewId="0">
      <selection activeCell="D12" sqref="D12"/>
    </sheetView>
  </sheetViews>
  <sheetFormatPr defaultRowHeight="15" x14ac:dyDescent="0.25"/>
  <cols>
    <col min="2" max="2" width="12.42578125" style="1" customWidth="1"/>
    <col min="3" max="3" width="14.7109375" style="1" customWidth="1"/>
    <col min="4" max="4" width="12.7109375" style="1" customWidth="1"/>
    <col min="5" max="5" width="14.28515625" style="1" customWidth="1"/>
    <col min="6" max="7" width="13.28515625" style="1" customWidth="1"/>
    <col min="8" max="12" width="13.85546875" customWidth="1"/>
    <col min="13" max="13" width="14.28515625" customWidth="1"/>
    <col min="14" max="14" width="14.5703125" customWidth="1"/>
  </cols>
  <sheetData>
    <row r="1" spans="1:13" s="2" customFormat="1" ht="60" x14ac:dyDescent="0.25">
      <c r="A1" s="4" t="s">
        <v>9</v>
      </c>
      <c r="B1" s="4" t="s">
        <v>2</v>
      </c>
      <c r="C1" s="4" t="s">
        <v>3</v>
      </c>
      <c r="D1" s="4" t="s">
        <v>4</v>
      </c>
      <c r="E1" s="4" t="s">
        <v>5</v>
      </c>
      <c r="F1" s="4" t="s">
        <v>19</v>
      </c>
      <c r="G1" s="4" t="s">
        <v>15</v>
      </c>
      <c r="H1" s="4" t="s">
        <v>6</v>
      </c>
      <c r="I1" s="4" t="s">
        <v>12</v>
      </c>
      <c r="J1" s="4" t="s">
        <v>13</v>
      </c>
      <c r="K1" s="4" t="s">
        <v>14</v>
      </c>
      <c r="L1" s="4" t="s">
        <v>20</v>
      </c>
      <c r="M1" s="4" t="s">
        <v>8</v>
      </c>
    </row>
    <row r="2" spans="1:13" s="2" customFormat="1" x14ac:dyDescent="0.25">
      <c r="A2" s="8" t="s">
        <v>10</v>
      </c>
      <c r="B2" s="4" t="s">
        <v>0</v>
      </c>
      <c r="C2" s="5">
        <v>11.5</v>
      </c>
      <c r="D2" s="5">
        <v>31.3</v>
      </c>
      <c r="E2" s="5">
        <f>C2*D2</f>
        <v>359.95</v>
      </c>
      <c r="F2" s="5">
        <f>(C2*D2/100)*15000</f>
        <v>53992.5</v>
      </c>
      <c r="G2" s="5">
        <f>(C2*D2/100)*60000</f>
        <v>215970</v>
      </c>
      <c r="H2" s="5">
        <v>13552.7</v>
      </c>
      <c r="I2" s="5">
        <v>17570</v>
      </c>
      <c r="J2" s="5">
        <v>17654.851999999999</v>
      </c>
      <c r="K2" s="5">
        <v>26719.8</v>
      </c>
      <c r="L2" s="5">
        <f>SUM(H2:K2)</f>
        <v>75497.351999999999</v>
      </c>
      <c r="M2" s="5">
        <v>2149990</v>
      </c>
    </row>
    <row r="3" spans="1:13" s="2" customFormat="1" x14ac:dyDescent="0.25">
      <c r="A3" s="8" t="s">
        <v>11</v>
      </c>
      <c r="B3" s="6" t="s">
        <v>1</v>
      </c>
      <c r="C3" s="7">
        <v>16</v>
      </c>
      <c r="D3" s="7">
        <v>29.2</v>
      </c>
      <c r="E3" s="5">
        <f>(100/100)*16*D3</f>
        <v>467.2</v>
      </c>
      <c r="F3" s="5">
        <f>(C3*D3/100)*15000</f>
        <v>70080</v>
      </c>
      <c r="G3" s="5">
        <f>(C3*D3/100)*60000</f>
        <v>280320</v>
      </c>
      <c r="H3" s="7">
        <v>9547.5540000000001</v>
      </c>
      <c r="I3" s="7">
        <v>13231.054</v>
      </c>
      <c r="J3" s="7">
        <v>13149.905999999999</v>
      </c>
      <c r="K3" s="7">
        <v>29781.754000000001</v>
      </c>
      <c r="L3" s="7">
        <f>SUM(H3:K3)</f>
        <v>65710.267999999996</v>
      </c>
      <c r="M3" s="7">
        <v>1829990</v>
      </c>
    </row>
    <row r="4" spans="1:13" s="2" customFormat="1" x14ac:dyDescent="0.25">
      <c r="A4" s="14" t="s">
        <v>7</v>
      </c>
      <c r="B4" s="15"/>
      <c r="C4" s="9">
        <f t="shared" ref="C4:H4" si="0">C2-C3</f>
        <v>-4.5</v>
      </c>
      <c r="D4" s="10">
        <f t="shared" si="0"/>
        <v>2.1000000000000014</v>
      </c>
      <c r="E4" s="9">
        <f t="shared" si="0"/>
        <v>-107.25</v>
      </c>
      <c r="F4" s="9">
        <f t="shared" si="0"/>
        <v>-16087.5</v>
      </c>
      <c r="G4" s="9">
        <f t="shared" si="0"/>
        <v>-64350</v>
      </c>
      <c r="H4" s="10">
        <f t="shared" si="0"/>
        <v>4005.1460000000006</v>
      </c>
      <c r="I4" s="10">
        <f t="shared" ref="I4:L4" si="1">I2-I3</f>
        <v>4338.9459999999999</v>
      </c>
      <c r="J4" s="10">
        <f t="shared" si="1"/>
        <v>4504.9459999999999</v>
      </c>
      <c r="K4" s="9">
        <f t="shared" si="1"/>
        <v>-3061.9540000000015</v>
      </c>
      <c r="L4" s="10">
        <f t="shared" si="1"/>
        <v>9787.0840000000026</v>
      </c>
      <c r="M4" s="10">
        <f>M2-M3</f>
        <v>320000</v>
      </c>
    </row>
    <row r="5" spans="1:13" s="2" customFormat="1" x14ac:dyDescent="0.25">
      <c r="A5" s="11"/>
      <c r="B5" s="11"/>
      <c r="C5" s="12"/>
      <c r="D5" s="13"/>
      <c r="E5" s="12"/>
      <c r="F5" s="12"/>
      <c r="G5" s="12"/>
      <c r="H5" s="13"/>
      <c r="I5" s="13"/>
      <c r="J5" s="13"/>
      <c r="K5" s="12"/>
      <c r="L5" s="13"/>
      <c r="M5" s="13"/>
    </row>
    <row r="6" spans="1:13" s="2" customFormat="1" x14ac:dyDescent="0.25">
      <c r="A6" s="16" t="s">
        <v>16</v>
      </c>
      <c r="B6" s="16"/>
      <c r="C6" s="16"/>
      <c r="D6" s="3"/>
      <c r="E6" s="3"/>
      <c r="F6" s="3"/>
      <c r="G6" s="3"/>
      <c r="H6" s="3"/>
      <c r="I6" s="3"/>
      <c r="J6" s="3"/>
      <c r="K6" s="3"/>
      <c r="L6" s="3"/>
    </row>
    <row r="7" spans="1:13" s="2" customFormat="1" ht="70.5" customHeight="1" x14ac:dyDescent="0.25">
      <c r="A7" s="4" t="s">
        <v>9</v>
      </c>
      <c r="B7" s="4" t="s">
        <v>2</v>
      </c>
      <c r="C7" s="4" t="s">
        <v>18</v>
      </c>
      <c r="D7" s="17" t="s">
        <v>17</v>
      </c>
      <c r="E7" s="17"/>
      <c r="F7" s="17"/>
      <c r="G7" s="17"/>
    </row>
    <row r="8" spans="1:13" x14ac:dyDescent="0.25">
      <c r="A8" s="8" t="s">
        <v>10</v>
      </c>
      <c r="B8" s="4" t="s">
        <v>0</v>
      </c>
      <c r="C8" s="5">
        <f>M2+L2+G2+70000</f>
        <v>2511457.352</v>
      </c>
      <c r="D8" s="17"/>
      <c r="E8" s="17"/>
      <c r="F8" s="17"/>
      <c r="G8" s="17"/>
    </row>
    <row r="9" spans="1:13" x14ac:dyDescent="0.25">
      <c r="A9" s="8" t="s">
        <v>11</v>
      </c>
      <c r="B9" s="6" t="s">
        <v>1</v>
      </c>
      <c r="C9" s="7">
        <f>M3+L3+G3</f>
        <v>2176020.2680000002</v>
      </c>
      <c r="D9" s="17"/>
      <c r="E9" s="17"/>
      <c r="F9" s="17"/>
      <c r="G9" s="17"/>
    </row>
    <row r="10" spans="1:13" x14ac:dyDescent="0.25">
      <c r="A10" s="14" t="s">
        <v>7</v>
      </c>
      <c r="B10" s="15"/>
      <c r="C10" s="9">
        <f>C8-C9</f>
        <v>335437.0839999998</v>
      </c>
      <c r="D10" s="17"/>
      <c r="E10" s="17"/>
      <c r="F10" s="17"/>
      <c r="G10" s="17"/>
    </row>
  </sheetData>
  <mergeCells count="4">
    <mergeCell ref="A4:B4"/>
    <mergeCell ref="A10:B10"/>
    <mergeCell ref="A6:C6"/>
    <mergeCell ref="D7:G10"/>
  </mergeCells>
  <printOptions headings="1"/>
  <pageMargins left="0.70866141732283472" right="0.70866141732283472" top="0.74803149606299213" bottom="0.74803149606299213" header="0.31496062992125984" footer="0.31496062992125984"/>
  <pageSetup paperSize="9" scale="4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</dc:creator>
  <cp:lastModifiedBy>Komp</cp:lastModifiedBy>
  <dcterms:created xsi:type="dcterms:W3CDTF">2013-05-25T18:35:56Z</dcterms:created>
  <dcterms:modified xsi:type="dcterms:W3CDTF">2013-11-06T17:39:46Z</dcterms:modified>
</cp:coreProperties>
</file>